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<sst xmlns="http://schemas.openxmlformats.org/spreadsheetml/2006/main" count="165" uniqueCount="103">
  <si>
    <t>Anexa la HCL 398/2024</t>
  </si>
  <si>
    <r>
      <rPr>
        <sz val="12"/>
        <rFont val="Times New Roman"/>
        <charset val="134"/>
      </rPr>
      <t xml:space="preserve">Județul </t>
    </r>
    <r>
      <rPr>
        <b/>
        <sz val="12"/>
        <rFont val="Times New Roman"/>
        <charset val="134"/>
      </rPr>
      <t>Hunedoara</t>
    </r>
  </si>
  <si>
    <t xml:space="preserve">Comisia specială pentru întocmirea inventarului bunurilor care alcătuiesc </t>
  </si>
  <si>
    <t>NR. 13644/ 17.07.2024</t>
  </si>
  <si>
    <r>
      <rPr>
        <sz val="12"/>
        <rFont val="Times New Roman"/>
        <charset val="134"/>
      </rPr>
      <t>domeniul public/privat al unității admistrativ-teritoriale</t>
    </r>
    <r>
      <rPr>
        <b/>
        <sz val="12"/>
        <rFont val="Times New Roman"/>
        <charset val="134"/>
      </rPr>
      <t xml:space="preserve"> Petroșani</t>
    </r>
  </si>
  <si>
    <t>INVENTARUL  BUNURILOR CARE APARȚIN DOMENIULUI PRIVAT AL MUNICPIULUI PETROȘANI</t>
  </si>
  <si>
    <t>Terenuri  parcelate identificate prin cărți funciare</t>
  </si>
  <si>
    <t>ANEXA 1</t>
  </si>
  <si>
    <t>Nr. crt.</t>
  </si>
  <si>
    <t>Codul de</t>
  </si>
  <si>
    <t>Denumirea bunului</t>
  </si>
  <si>
    <t>Elementele de identificare</t>
  </si>
  <si>
    <t>Anul dobândirii sau al dării în folosință</t>
  </si>
  <si>
    <t>Valoare inventar
- mii lei-</t>
  </si>
  <si>
    <t>Situaţia juridică</t>
  </si>
  <si>
    <t>clasificare</t>
  </si>
  <si>
    <t>actuală</t>
  </si>
  <si>
    <t>0.1.</t>
  </si>
  <si>
    <t>Teren</t>
  </si>
  <si>
    <t xml:space="preserve">Petroșani, str. 1 Decembrie 1918, suprafața 143 mp, nr cadastral 67266, intravilan, categoria de folosință curți construcții, vecinătăți: : la N, S, E și V - domeniul public al municipiului Petroșani, la E - domeniul public al municipiului Petroșani; </t>
  </si>
  <si>
    <t>CF 67266 Petroșani, dezmembrare din CF 3123 Petroșani</t>
  </si>
  <si>
    <t xml:space="preserve">Petroșani, str. 1 Decembrie 1918, suprafața 918 mp, nr cadastral 67290, intravilan, categoria de folosință curți construcții, vecinătăți: la N, S și V - domeniul public al municipiului Petroșani, la E - domeniul public al municipiului Petroșani, proprietate particulară; </t>
  </si>
  <si>
    <t>CF 67290 Petroșani, dezmembrare din CF 3123 Petroșani</t>
  </si>
  <si>
    <t>Petroșani, str. Unirii, suprafața 91 mp, nr cadastral 67390, intravilan, categoria de folosință curți construcții, vecinătăți: la N, E și V - domeniul public al municipiului Petroșani; S - proprietate particulară;</t>
  </si>
  <si>
    <t>CF 67390 Petroșani, dezmembrare din CF 2960 Petroșani</t>
  </si>
  <si>
    <t>Petroșani, str. Mihai Viteazu, suprafața 542 mp, nr cadastral 67276, intravilan, categoria de folosință curți construcții, vecinătăți: la N, S, E și V - domeniul public al municipiului Petroșani.</t>
  </si>
  <si>
    <t>CF 67276 Petroșani, dezmembrare din CF 3123 Petroșani</t>
  </si>
  <si>
    <t>Petroșani, str. Unirii, suprafața 731 mp, nr cadastral 67261, intravilan, categoria de folosință curți construcții, vecinătăți: la N și S - proprietate particulară; V și E - domeniul public al municipiului Petroșani.</t>
  </si>
  <si>
    <t>CF 67261 Petroșani, dezmembrare din CF 2960 Petroșani</t>
  </si>
  <si>
    <t xml:space="preserve">Petroșani, str. 9 Mai, suprafața 261 mp, nr cadastral 67257, intravilan, categoria de folosință curți construcții, vecinătăți: la N, S și V - DN66, domeniul public al municipiului Petroșani; la E - domeniul public al municipiului Petroșani, proprietate particulară; </t>
  </si>
  <si>
    <t>CF 67257 Petroșani, dezmembrare din CF 3124 Petroșani</t>
  </si>
  <si>
    <t>Petroșani, str. 1 Decembrie 1918, suprafața 325 mp, nr. cadastral 67289, intravilan, categoria de folosință curți construcții, vecinătăți: la N, S și V; domeniul public al municipiului Petroșani; E - proprietate particulară;</t>
  </si>
  <si>
    <t>CF 67289 Petroșani, dezmembrare din CF 3123 Petroșani</t>
  </si>
  <si>
    <t>Petroșani, str. 1 Decembrie 1918, suprafața 19 mp, nr. cadastral 965, intravilan, categoria de folosință curți construcții, vecinătăți: la N, E și S proprietate particulară; la V - domeniul public al municipiului Petroșani;</t>
  </si>
  <si>
    <t>CF 67511 Petroșani, dezmembrare din CF 3124 Petroșani</t>
  </si>
  <si>
    <t xml:space="preserve">Petroșani, str. Aviatorilor, suprafața 49 mp, nr. cadastral 67730, intravilan, categoria de folosință curți construcții, vecinătăți: la N, S, E, V: domeniul public al municipiului Petroșani; </t>
  </si>
  <si>
    <t>CF 67730 Petroșani, dezmembrare din CF 2960 Petroșani</t>
  </si>
  <si>
    <t>Petroșani, str. 1 Decembrie 1918, suprafața 21 mp, nr. cadastral 67599, intravilan, categoria de folosință curți construcții, vecinătăți: la N, E și S: proprietate particulară; V: domeniul public al municipiului Petroșani;</t>
  </si>
  <si>
    <t>CF 67599 Petroșani, dezmembrare din CF 3124 Petroșani</t>
  </si>
  <si>
    <t>Petroșani, str. Independenței, suprafața 21 mp, nr. cadastral 67744, intravilan, categoria de folosință curți construcții, vecinătăți: la N și S: proprietate particulară; E și V: domeniul public al municipiului Petroșani;</t>
  </si>
  <si>
    <t>CF 67744 Petroșani, dezmembrare din CF 2960 Petroșani</t>
  </si>
  <si>
    <t>Petroșani, str. Independenței, suprafața 23 mp, nr. cadastral 67748, intravilan, categoria de folosință curți construcții, vecinătăți: la N, E, V: domeniul public al municipiului Petroșani; S: proprietate particulară;</t>
  </si>
  <si>
    <t>CF 67748 Petroșani, dezmembrare din CF 2960 Petroșani</t>
  </si>
  <si>
    <t>Petroșani, str. Saturn, suprafața 25 mp, nr. cadastral 67751, intravilan, categoria de folosință curți construcții, vecinătăți: la N, S și V: domeniul public al municipiului Petroșani; la E: proprietate particulară;</t>
  </si>
  <si>
    <t>CF 67751 Petroșani, dezmembrare din CF 2965 Petroșani</t>
  </si>
  <si>
    <t>Petroșani, str. Saturn, suprafața 25 mp, nr. cadastral 67743, intravilan, categoria de folosință curți construcții, vecinătăți: la N și S: domeniul public al municipiului Petroșani; la V și E: proprietate particulară</t>
  </si>
  <si>
    <t>CF 67743 Petroșani, dezmembrare din CF 2965 Petroșani</t>
  </si>
  <si>
    <t>Petroșani, str. , suprafața 28 mp, nr. cadastral 67591, intravilan, categoria de folosință curți construcții, vecinătăți: la N și S: domeniul public al municipiului Petroșani; la V și E: proprietate particulară;</t>
  </si>
  <si>
    <t>CF 67591 Petroșani, dezmembrare din CF 3124 Petroșani</t>
  </si>
  <si>
    <t>Petroșani, str. Independenței, suprafața 25 mp, nr. cadastral 67663, intravilan, categoria de folosință curți construcții, vecinătăți: la N,S și V: proprietate particulară; la E: domeniul public al municipiului Petroșani;</t>
  </si>
  <si>
    <t>CF 67663 Petroșani, dezmembrare din CF 2960 Petroșani</t>
  </si>
  <si>
    <t xml:space="preserve">Petroșani, str. Independenței, suprafața 25 mp, nr. cadastral 67666, intravilan, categoria de folosință curți construcții, vecinătăți: la N și V: proprietate particulară, la S și E: domeniul public al municipiului Petroșani; </t>
  </si>
  <si>
    <t>CF 67666 Petroșani, dezmembrare din CF 2960 Petroșani</t>
  </si>
  <si>
    <t>Petroșani, str. Nicolae Bălcescu, nr.756, suprafața 33 mp, nr. cadastral 67477, intravilan, categoria de folosință curți construcții, vecinătăți: la N și S domeniul public al municipiului Petroșani; la V și E proprietate particulară;</t>
  </si>
  <si>
    <t>CF 67477 Petroșani, dezmembrare din CF 3125 Petroșani</t>
  </si>
  <si>
    <t>Petroșani, str. Nicolae Bălcescu, garaj nr.867, suprafața 27 mp, nr. cadastral 67105, intravilan, categoria de folosință curți construcții, vecinătăți: a N, E și V - proprietate particulară; la S - domeniul public al municipiului Petroșani;</t>
  </si>
  <si>
    <t>CF 67105 Petroșani, dezmembrare din CF 3125 Petroșani
HCL 241/2024</t>
  </si>
  <si>
    <t>Petroșani, str. 9 Mai, suprafața 37 mp, nr. cadastral 880, intravilan, categoria de folosință curți construcții, vecinătăți: la N și S - proprietate particulară; la V și E - DN66, domeniul public al municipiului Petroșani;</t>
  </si>
  <si>
    <t>CF 67535 Petroșani, dezmembrare din CF 3124 Petroșani</t>
  </si>
  <si>
    <t xml:space="preserve">Petroșani, zona de agrement Parângul Mic, str. Alpina, nr.32, suprafața 79 mp, nr. cadastral 63829, intravilan, categoria de folosința curți construcții, vecinătăți: la N, S și E - domeniul public al municipiului Petroșani; la V - proprietate particulară; </t>
  </si>
  <si>
    <t>CF 63829 Petroșani, HCL 337/2024</t>
  </si>
  <si>
    <t>Petroșani, zona de agrement Parângul Mic, suprafața 100 mp, nr. cadastral 64589, intravilan, categoria de folosința curți construcții, vecinătăți: la N, E și V - domeniul public al municipiului Petroșani; la S - proprietate particulară.</t>
  </si>
  <si>
    <t>CF 64589 Petroșani, HCL 338/2024</t>
  </si>
  <si>
    <t>Petroșani, zona de agrement Parângul Mic, suprafața 50 mp, nr. cadastral 66090, intravilan, categoria de folosința curți construcții, vecinătăți: la N și S - proprietate particulară; E și V - domeniul public al municipiului Petroșani.</t>
  </si>
  <si>
    <t>CF 66090 Petroșani, HCL 340/2024</t>
  </si>
  <si>
    <t>Petroșani, zona de agrement Parângul Mic, suprafața 50 mp, nr. cadastral 66057, intravilan, categoria de folosința curți construcții, vecinătăți: la N și S - proprietate particulară; E și V - domeniul public al municipiului Petroșani.</t>
  </si>
  <si>
    <t>CF 66057 Petroșani, HCL 341/2024</t>
  </si>
  <si>
    <t>Petroșani, str. 9 Mai,  garaj nr.61, suprafața 35 mp, nr. cadastral 1537, intravilan, categoria de folosință curți construcții, vecinătăți: la N și S - proprietate particulară, la E și V - domeniul public al municipiului Petroșani.</t>
  </si>
  <si>
    <t>CF 66127 Petroșani, HCL 339/2024</t>
  </si>
  <si>
    <t>Petroșani, str. Nicolae Bălcescu, garaj nr.863, suprafața 21 mp, nr. cadastral 1681, intravilan, categoria de folosință curți construcții, vecinătăți: la N și V proprietate particulară, la E și S - domeniul public al municipiului Petroșani.</t>
  </si>
  <si>
    <t>CF 65962 Petroșani, HCL 342/2024</t>
  </si>
  <si>
    <t>Petroșani, str. 9 Mai, garaj nr.23, suprafața 24 mp, nr. cadastral 65116, intravilan, categoria de folosință curți construcții, vecinătăți: la N și S proprietate particulară; la E și V - domeniul public al municipiului Petroșani.</t>
  </si>
  <si>
    <t>CF 65116 Petroșani, HCL 343/2024</t>
  </si>
  <si>
    <t>Petroșani, str. Constructorul, garaj nr.1419, suprafața 19 mp, nr. cadastral 1753, intravilan, categoria de folosință curți construcții, vecinătăți: la N, S, E și V - proprietate particulară.</t>
  </si>
  <si>
    <t>CF 66091 Petroșani, HCL 343/2024</t>
  </si>
  <si>
    <t>Petroșani, str. Nicolae Bălcescu, suprafața 24 mp, nr. cadastral 362, intravilan, categoria de folosință curți construcții, vecinătăți: la N și S - proprietate particulară; la E și  V - DN66, domeniul public al municipiului Petroșani.</t>
  </si>
  <si>
    <t>CF 67638 Petroșani, HCL 345/2024</t>
  </si>
  <si>
    <t>Petroșani, spatele Poștei, garaj nr.889, suprafața 17 mp, nr. cadastral 245, intravilan, categoria de folosință curți construcții, vecinătăți: la N și E proprietate particulară, la S și V - domeniul public al municipiului Petroșani, pârâul Maleia.</t>
  </si>
  <si>
    <t>CF 67682 Petroșani, HCL 346/2024</t>
  </si>
  <si>
    <t>Petroșani, str. General Vasile Milea nr.28, garaj nr.28, suprafața 30 mp, nr. cadastral 1438, intravilan, categoria de folosință curți construcții, vecinătăți: la N, E și V - proprietate particulară; la S - domeniul public al municipiului Petroșani, proprietate particulară.</t>
  </si>
  <si>
    <t>CF 66078 Petroșani, HCL 347/2024</t>
  </si>
  <si>
    <t>Petroșani, str. Aleea Trandafirilor, garaj nr.5, suprafața 25 mp, nr. cadastral 1458, intravilan, categoria de folosință curți construcții, vecinătăți: la N și S - proprietate particulară; la E și V - domeniul public al municipiului Petroșani, proprietate particulară.</t>
  </si>
  <si>
    <t>CF 64056 Petroșani, HCL 347/2024</t>
  </si>
  <si>
    <t>TOTAL</t>
  </si>
  <si>
    <t>Notă: Terenuri  parcelate identificate prin cărți funciare noi, au fost dezmembrate din cărțile funciare colective, trecute în domeniul privat conform HCL 222/2009, HCL 228/2011 respectiv HCL 259/2011.</t>
  </si>
  <si>
    <t>Președinte/Viceprimar</t>
  </si>
  <si>
    <t>Ghioc Mariana</t>
  </si>
  <si>
    <t>(nume, prenume, semnătura și sigiliul)</t>
  </si>
  <si>
    <t>Membrii:</t>
  </si>
  <si>
    <r>
      <rPr>
        <sz val="12"/>
        <rFont val="Times New Roman"/>
        <charset val="134"/>
      </rPr>
      <t xml:space="preserve">Secretarul general al unității administrativ-teritoriale - </t>
    </r>
    <r>
      <rPr>
        <b/>
        <sz val="12"/>
        <rFont val="Times New Roman"/>
        <charset val="134"/>
      </rPr>
      <t>Paris Oana Maria</t>
    </r>
  </si>
  <si>
    <r>
      <rPr>
        <sz val="12"/>
        <rFont val="Times New Roman"/>
        <charset val="134"/>
      </rPr>
      <t xml:space="preserve">Șeful compartimentului finaciar - </t>
    </r>
    <r>
      <rPr>
        <b/>
        <sz val="12"/>
        <rFont val="Times New Roman"/>
        <charset val="134"/>
      </rPr>
      <t>Ursan Mioara</t>
    </r>
  </si>
  <si>
    <r>
      <rPr>
        <sz val="12"/>
        <rFont val="Times New Roman"/>
        <charset val="134"/>
      </rPr>
      <t xml:space="preserve">Arhitect șef, Direcția Urbanism - </t>
    </r>
    <r>
      <rPr>
        <b/>
        <sz val="12"/>
        <rFont val="Times New Roman"/>
        <charset val="134"/>
      </rPr>
      <t xml:space="preserve"> Presecan Iris Valentina </t>
    </r>
  </si>
  <si>
    <r>
      <rPr>
        <sz val="12"/>
        <rFont val="Times New Roman"/>
        <charset val="134"/>
      </rPr>
      <t xml:space="preserve">Compartimentul administrarea bunurilor din domeniul public și privat: </t>
    </r>
    <r>
      <rPr>
        <b/>
        <sz val="12"/>
        <rFont val="Times New Roman"/>
        <charset val="134"/>
      </rPr>
      <t>Vladislav Adrian</t>
    </r>
    <r>
      <rPr>
        <sz val="12"/>
        <rFont val="Times New Roman"/>
        <charset val="134"/>
      </rPr>
      <t xml:space="preserve">
 </t>
    </r>
  </si>
  <si>
    <t xml:space="preserve">                             Piț Dorina</t>
  </si>
  <si>
    <r>
      <rPr>
        <sz val="12"/>
        <rFont val="Times New Roman"/>
        <charset val="134"/>
      </rPr>
      <t xml:space="preserve">Consilier juridic S.U.I.E.S.I.T.L.- </t>
    </r>
    <r>
      <rPr>
        <b/>
        <sz val="12"/>
        <rFont val="Times New Roman"/>
        <charset val="134"/>
      </rPr>
      <t>Velici Delia</t>
    </r>
    <r>
      <rPr>
        <sz val="12"/>
        <rFont val="Times New Roman"/>
        <charset val="134"/>
      </rPr>
      <t xml:space="preserve">
</t>
    </r>
  </si>
  <si>
    <t xml:space="preserve">Șef Birou D.I.S.P.
</t>
  </si>
  <si>
    <t xml:space="preserve"> Hogman Carmen Melinda</t>
  </si>
  <si>
    <r>
      <rPr>
        <sz val="12"/>
        <rFont val="Times New Roman"/>
        <charset val="134"/>
      </rPr>
      <t xml:space="preserve">Birou cadastru și registru agricol - </t>
    </r>
    <r>
      <rPr>
        <b/>
        <sz val="12"/>
        <rFont val="Times New Roman"/>
        <charset val="134"/>
      </rPr>
      <t>Boboc Jujica</t>
    </r>
  </si>
  <si>
    <r>
      <t xml:space="preserve">      </t>
    </r>
    <r>
      <rPr>
        <b/>
        <sz val="12"/>
        <rFont val="Times New Roman"/>
        <charset val="134"/>
      </rPr>
      <t>Chertes Angiela</t>
    </r>
  </si>
  <si>
    <t xml:space="preserve">Consilier S.M.P.F.I.A.P.T.I. - Kovacs Csaba Gyula </t>
  </si>
  <si>
    <t>PRESEDINTE DE SEDINTA                                                        CONTRASEMNEAZA</t>
  </si>
  <si>
    <t>VLAD ALEXANDRU LAUTARU                                                   SECRETAR GENERAL</t>
  </si>
  <si>
    <t xml:space="preserve">                                                                  OANA-MARIA PARIS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</si>
</sst>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,##0.00_-;\-* #,##0.00_-;_-* &quot;-&quot;??_-;_-@_-"/>
    <numFmt numFmtId="177" formatCode="_-&quot;£&quot;* #,##0.00_-;\-&quot;£&quot;* #,##0.00_-;_-&quot;£&quot;* &quot;-&quot;??_-;_-@_-"/>
    <numFmt numFmtId="178" formatCode="_-* #,##0_-;\-* #,##0_-;_-* &quot;-&quot;_-;_-@_-"/>
    <numFmt numFmtId="179" formatCode="_-&quot;£&quot;* #,##0_-;\-&quot;£&quot;* #,##0_-;_-&quot;£&quot;* &quot;-&quot;_-;_-@_-"/>
    <numFmt numFmtId="180" formatCode="#,##0.0000_ "/>
    <numFmt numFmtId="181" formatCode="#,##0.000000_ "/>
    <numFmt numFmtId="182" formatCode="0.000000_ "/>
  </numFmts>
  <fonts count="29">
    <font>
      <sz val="11"/>
      <color theme="1"/>
      <name val="Calibri"/>
      <charset val="134"/>
      <scheme val="minor"/>
    </font>
    <font>
      <sz val="12"/>
      <name val="Times New Roman"/>
      <charset val="134"/>
    </font>
    <font>
      <sz val="12"/>
      <name val="Times New Roman"/>
      <charset val="0"/>
    </font>
    <font>
      <b/>
      <sz val="12"/>
      <name val="Times New Roman"/>
      <charset val="134"/>
    </font>
    <font>
      <b/>
      <sz val="14"/>
      <name val="Times New Roman"/>
      <charset val="0"/>
    </font>
    <font>
      <b/>
      <sz val="12"/>
      <name val="Times New Roman"/>
      <charset val="0"/>
    </font>
    <font>
      <sz val="12"/>
      <color theme="1"/>
      <name val="Times New Roman"/>
      <charset val="134"/>
    </font>
    <font>
      <sz val="12"/>
      <name val="Arial"/>
      <charset val="0"/>
    </font>
    <font>
      <b/>
      <sz val="12"/>
      <name val="Arial"/>
      <charset val="0"/>
    </font>
    <font>
      <sz val="12"/>
      <color rgb="FFFF0000"/>
      <name val="Arial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4" applyNumberFormat="0" applyAlignment="0" applyProtection="0">
      <alignment vertical="center"/>
    </xf>
    <xf numFmtId="0" fontId="19" fillId="4" borderId="25" applyNumberFormat="0" applyAlignment="0" applyProtection="0">
      <alignment vertical="center"/>
    </xf>
    <xf numFmtId="0" fontId="20" fillId="4" borderId="24" applyNumberFormat="0" applyAlignment="0" applyProtection="0">
      <alignment vertical="center"/>
    </xf>
    <xf numFmtId="0" fontId="21" fillId="5" borderId="26" applyNumberForma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2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8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1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1" fontId="5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181" fontId="1" fillId="0" borderId="16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182" fontId="3" fillId="0" borderId="19" xfId="0" applyNumberFormat="1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2" fontId="1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XDS85"/>
  <sheetViews>
    <sheetView tabSelected="1" zoomScale="110" zoomScaleNormal="110" topLeftCell="A65" workbookViewId="0">
      <selection activeCell="D77" sqref="D77"/>
    </sheetView>
  </sheetViews>
  <sheetFormatPr defaultColWidth="9.14285714285714" defaultRowHeight="15.75"/>
  <cols>
    <col min="1" max="1" width="7.71428571428571" style="4" customWidth="1"/>
    <col min="2" max="2" width="11.4285714285714" style="4" customWidth="1"/>
    <col min="3" max="3" width="9.42857142857143" style="4" customWidth="1"/>
    <col min="4" max="4" width="61.7809523809524" style="4" customWidth="1"/>
    <col min="5" max="5" width="11.8095238095238" style="4" customWidth="1"/>
    <col min="6" max="6" width="16.8571428571429" style="7" customWidth="1"/>
    <col min="7" max="7" width="20.5714285714286" style="4" customWidth="1"/>
    <col min="8" max="8" width="22.5714285714286" style="8" customWidth="1"/>
    <col min="9" max="9" width="9.14285714285714" style="4"/>
    <col min="10" max="10" width="6" style="4" customWidth="1"/>
    <col min="11" max="11" width="8.85714285714286" style="4" customWidth="1"/>
    <col min="12" max="12" width="8.28571428571429" style="4" customWidth="1"/>
    <col min="13" max="16384" width="9.14285714285714" style="4"/>
  </cols>
  <sheetData>
    <row r="2" s="1" customFormat="1" spans="1:8">
      <c r="A2" s="4"/>
      <c r="B2" s="4"/>
      <c r="C2" s="4"/>
      <c r="D2" s="4"/>
      <c r="E2" s="4"/>
      <c r="F2" s="7" t="s">
        <v>0</v>
      </c>
      <c r="G2" s="4"/>
      <c r="H2" s="9"/>
    </row>
    <row r="3" s="1" customFormat="1" spans="1:8">
      <c r="A3" s="10" t="s">
        <v>1</v>
      </c>
      <c r="B3" s="10"/>
      <c r="C3" s="10"/>
      <c r="D3" s="10"/>
      <c r="E3" s="9"/>
      <c r="F3" s="11"/>
      <c r="G3" s="9"/>
      <c r="H3" s="9"/>
    </row>
    <row r="4" s="1" customFormat="1" spans="1:8">
      <c r="A4" s="10" t="s">
        <v>2</v>
      </c>
      <c r="B4" s="10"/>
      <c r="C4" s="10"/>
      <c r="D4" s="10"/>
      <c r="E4" s="12" t="s">
        <v>3</v>
      </c>
      <c r="F4" s="13"/>
      <c r="G4" s="12"/>
      <c r="H4" s="9"/>
    </row>
    <row r="5" s="1" customFormat="1" spans="1:8">
      <c r="A5" s="10" t="s">
        <v>4</v>
      </c>
      <c r="B5" s="10"/>
      <c r="C5" s="10"/>
      <c r="D5" s="10"/>
      <c r="E5" s="9"/>
      <c r="F5" s="11"/>
      <c r="G5" s="9"/>
      <c r="H5" s="9"/>
    </row>
    <row r="6" s="1" customFormat="1" spans="1:8">
      <c r="A6" s="10"/>
      <c r="B6" s="10"/>
      <c r="C6" s="10"/>
      <c r="D6" s="10"/>
      <c r="E6" s="9"/>
      <c r="F6" s="11"/>
      <c r="G6" s="9"/>
      <c r="H6" s="9"/>
    </row>
    <row r="7" s="1" customFormat="1" spans="1:8">
      <c r="A7" s="10"/>
      <c r="B7" s="10"/>
      <c r="C7" s="10"/>
      <c r="D7" s="10"/>
      <c r="E7" s="9"/>
      <c r="F7" s="11"/>
      <c r="G7" s="9"/>
      <c r="H7" s="9"/>
    </row>
    <row r="8" s="1" customFormat="1" spans="1:8">
      <c r="A8" s="10"/>
      <c r="B8" s="10"/>
      <c r="C8" s="10"/>
      <c r="D8" s="10"/>
      <c r="E8" s="9"/>
      <c r="F8" s="11"/>
      <c r="G8" s="9"/>
      <c r="H8" s="9"/>
    </row>
    <row r="9" s="1" customFormat="1" spans="1:8">
      <c r="A9" s="4"/>
      <c r="B9" s="4"/>
      <c r="C9" s="4"/>
      <c r="D9" s="4"/>
      <c r="E9" s="4"/>
      <c r="F9" s="7"/>
      <c r="G9" s="4"/>
      <c r="H9" s="9"/>
    </row>
    <row r="10" s="1" customFormat="1" ht="18.75" spans="1:16347">
      <c r="A10" s="14" t="s">
        <v>5</v>
      </c>
      <c r="B10" s="14"/>
      <c r="C10" s="14"/>
      <c r="D10" s="14"/>
      <c r="E10" s="14"/>
      <c r="F10" s="14"/>
      <c r="G10" s="14"/>
      <c r="H10" s="1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</row>
    <row r="11" s="1" customFormat="1" spans="1:16347">
      <c r="A11" s="15"/>
      <c r="B11" s="2"/>
      <c r="C11" s="16"/>
      <c r="D11" s="16"/>
      <c r="E11" s="16"/>
      <c r="F11" s="17"/>
      <c r="G11" s="16"/>
      <c r="H11" s="1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</row>
    <row r="12" s="2" customFormat="1" spans="1:8">
      <c r="A12" s="15"/>
      <c r="B12" s="15"/>
      <c r="E12" s="15"/>
      <c r="F12" s="18"/>
      <c r="G12" s="15"/>
      <c r="H12" s="15"/>
    </row>
    <row r="13" s="1" customFormat="1" spans="1:16347">
      <c r="A13" s="15"/>
      <c r="B13" s="19" t="s">
        <v>6</v>
      </c>
      <c r="C13" s="19"/>
      <c r="D13" s="19"/>
      <c r="E13" s="19"/>
      <c r="F13" s="17"/>
      <c r="G13" s="19"/>
      <c r="H13" s="1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</row>
    <row r="14" s="1" customFormat="1" spans="1:16347">
      <c r="A14" s="15"/>
      <c r="B14" s="15"/>
      <c r="C14" s="2"/>
      <c r="D14" s="2"/>
      <c r="E14" s="15"/>
      <c r="F14" s="17" t="s">
        <v>7</v>
      </c>
      <c r="G14" s="19"/>
      <c r="H14" s="1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</row>
    <row r="15" s="1" customFormat="1" spans="1:16347">
      <c r="A15" s="15"/>
      <c r="B15" s="15"/>
      <c r="C15" s="2"/>
      <c r="D15" s="2"/>
      <c r="E15" s="15"/>
      <c r="F15" s="17"/>
      <c r="G15" s="19"/>
      <c r="H15" s="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</row>
    <row r="16" s="1" customFormat="1" spans="1:16347">
      <c r="A16" s="15"/>
      <c r="B16" s="15"/>
      <c r="C16" s="2"/>
      <c r="D16" s="2"/>
      <c r="E16" s="15"/>
      <c r="F16" s="17"/>
      <c r="G16" s="19"/>
      <c r="H16" s="1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</row>
    <row r="17" s="2" customFormat="1" ht="16.5" spans="1:8">
      <c r="A17" s="15"/>
      <c r="B17" s="15"/>
      <c r="E17" s="15"/>
      <c r="F17" s="18"/>
      <c r="G17" s="15"/>
      <c r="H17" s="15"/>
    </row>
    <row r="18" s="1" customFormat="1" ht="25" customHeight="1" spans="1:16347">
      <c r="A18" s="20" t="s">
        <v>8</v>
      </c>
      <c r="B18" s="21" t="s">
        <v>9</v>
      </c>
      <c r="C18" s="22" t="s">
        <v>10</v>
      </c>
      <c r="D18" s="23" t="s">
        <v>11</v>
      </c>
      <c r="E18" s="24" t="s">
        <v>12</v>
      </c>
      <c r="F18" s="25" t="s">
        <v>13</v>
      </c>
      <c r="G18" s="24" t="s">
        <v>14</v>
      </c>
      <c r="H18" s="1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</row>
    <row r="19" s="1" customFormat="1" ht="25" customHeight="1" spans="1:16347">
      <c r="A19" s="26"/>
      <c r="B19" s="27" t="s">
        <v>15</v>
      </c>
      <c r="C19" s="28"/>
      <c r="D19" s="29"/>
      <c r="E19" s="29"/>
      <c r="F19" s="30"/>
      <c r="G19" s="29" t="s">
        <v>16</v>
      </c>
      <c r="H19" s="1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</row>
    <row r="20" s="1" customFormat="1" ht="34" customHeight="1" spans="1:16347">
      <c r="A20" s="31"/>
      <c r="B20" s="32"/>
      <c r="C20" s="33"/>
      <c r="D20" s="34"/>
      <c r="E20" s="35"/>
      <c r="F20" s="36"/>
      <c r="G20" s="32"/>
      <c r="H20" s="1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</row>
    <row r="21" s="3" customFormat="1" ht="16.5" spans="1:7">
      <c r="A21" s="37">
        <v>0</v>
      </c>
      <c r="B21" s="38">
        <v>1</v>
      </c>
      <c r="C21" s="38">
        <v>2</v>
      </c>
      <c r="D21" s="38">
        <v>3</v>
      </c>
      <c r="E21" s="38">
        <v>4</v>
      </c>
      <c r="F21" s="39">
        <v>5</v>
      </c>
      <c r="G21" s="40">
        <v>6</v>
      </c>
    </row>
    <row r="22" s="4" customFormat="1" ht="63" spans="1:8">
      <c r="A22" s="41">
        <v>1208</v>
      </c>
      <c r="B22" s="42" t="s">
        <v>17</v>
      </c>
      <c r="C22" s="43" t="s">
        <v>18</v>
      </c>
      <c r="D22" s="44" t="s">
        <v>19</v>
      </c>
      <c r="E22" s="43">
        <v>2009</v>
      </c>
      <c r="F22" s="45">
        <f>143*69.31/1000</f>
        <v>9.91133</v>
      </c>
      <c r="G22" s="46" t="s">
        <v>20</v>
      </c>
      <c r="H22" s="8"/>
    </row>
    <row r="23" s="4" customFormat="1" ht="63" spans="1:8">
      <c r="A23" s="41">
        <v>1209</v>
      </c>
      <c r="B23" s="42" t="s">
        <v>17</v>
      </c>
      <c r="C23" s="43" t="s">
        <v>18</v>
      </c>
      <c r="D23" s="44" t="s">
        <v>21</v>
      </c>
      <c r="E23" s="43">
        <v>2009</v>
      </c>
      <c r="F23" s="45">
        <f>918*69.31/1000</f>
        <v>63.62658</v>
      </c>
      <c r="G23" s="46" t="s">
        <v>22</v>
      </c>
      <c r="H23" s="8"/>
    </row>
    <row r="24" s="4" customFormat="1" ht="47.25" spans="1:8">
      <c r="A24" s="41">
        <v>1210</v>
      </c>
      <c r="B24" s="42" t="s">
        <v>17</v>
      </c>
      <c r="C24" s="43" t="s">
        <v>18</v>
      </c>
      <c r="D24" s="44" t="s">
        <v>23</v>
      </c>
      <c r="E24" s="43">
        <v>2009</v>
      </c>
      <c r="F24" s="45">
        <f>91*7.07/1000</f>
        <v>0.64337</v>
      </c>
      <c r="G24" s="46" t="s">
        <v>24</v>
      </c>
      <c r="H24" s="8"/>
    </row>
    <row r="25" s="4" customFormat="1" ht="47.25" spans="1:8">
      <c r="A25" s="41">
        <v>1211</v>
      </c>
      <c r="B25" s="42" t="s">
        <v>17</v>
      </c>
      <c r="C25" s="43" t="s">
        <v>18</v>
      </c>
      <c r="D25" s="47" t="s">
        <v>25</v>
      </c>
      <c r="E25" s="43">
        <v>2009</v>
      </c>
      <c r="F25" s="45">
        <f>542*69.31/1000</f>
        <v>37.56602</v>
      </c>
      <c r="G25" s="46" t="s">
        <v>26</v>
      </c>
      <c r="H25" s="8"/>
    </row>
    <row r="26" s="4" customFormat="1" ht="47.25" spans="1:8">
      <c r="A26" s="41">
        <v>1212</v>
      </c>
      <c r="B26" s="42" t="s">
        <v>17</v>
      </c>
      <c r="C26" s="43" t="s">
        <v>18</v>
      </c>
      <c r="D26" s="44" t="s">
        <v>27</v>
      </c>
      <c r="E26" s="43">
        <v>2009</v>
      </c>
      <c r="F26" s="45">
        <f>731*7.07/1000</f>
        <v>5.16817</v>
      </c>
      <c r="G26" s="46" t="s">
        <v>28</v>
      </c>
      <c r="H26" s="8"/>
    </row>
    <row r="27" s="4" customFormat="1" ht="63" spans="1:8">
      <c r="A27" s="41">
        <v>1213</v>
      </c>
      <c r="B27" s="42" t="s">
        <v>17</v>
      </c>
      <c r="C27" s="43" t="s">
        <v>18</v>
      </c>
      <c r="D27" s="44" t="s">
        <v>29</v>
      </c>
      <c r="E27" s="43">
        <v>2009</v>
      </c>
      <c r="F27" s="45">
        <f>261*5.25/1000</f>
        <v>1.37025</v>
      </c>
      <c r="G27" s="46" t="s">
        <v>30</v>
      </c>
      <c r="H27" s="8"/>
    </row>
    <row r="28" s="4" customFormat="1" ht="63" spans="1:8">
      <c r="A28" s="41">
        <v>1214</v>
      </c>
      <c r="B28" s="42" t="s">
        <v>17</v>
      </c>
      <c r="C28" s="43" t="s">
        <v>18</v>
      </c>
      <c r="D28" s="44" t="s">
        <v>31</v>
      </c>
      <c r="E28" s="43">
        <v>2009</v>
      </c>
      <c r="F28" s="45">
        <f>325*69.31/1000</f>
        <v>22.52575</v>
      </c>
      <c r="G28" s="46" t="s">
        <v>32</v>
      </c>
      <c r="H28" s="8"/>
    </row>
    <row r="29" s="4" customFormat="1" ht="64" customHeight="1" spans="1:8">
      <c r="A29" s="41">
        <v>1215</v>
      </c>
      <c r="B29" s="42" t="s">
        <v>17</v>
      </c>
      <c r="C29" s="43" t="s">
        <v>18</v>
      </c>
      <c r="D29" s="44" t="s">
        <v>33</v>
      </c>
      <c r="E29" s="43">
        <v>2009</v>
      </c>
      <c r="F29" s="45">
        <f>19*5.25/1000</f>
        <v>0.09975</v>
      </c>
      <c r="G29" s="46" t="s">
        <v>34</v>
      </c>
      <c r="H29" s="8"/>
    </row>
    <row r="30" s="4" customFormat="1" ht="47.25" spans="1:8">
      <c r="A30" s="41">
        <v>1216</v>
      </c>
      <c r="B30" s="42" t="s">
        <v>17</v>
      </c>
      <c r="C30" s="43" t="s">
        <v>18</v>
      </c>
      <c r="D30" s="44" t="s">
        <v>35</v>
      </c>
      <c r="E30" s="43">
        <v>2009</v>
      </c>
      <c r="F30" s="45">
        <f>49*7.07/1000</f>
        <v>0.34643</v>
      </c>
      <c r="G30" s="46" t="s">
        <v>36</v>
      </c>
      <c r="H30" s="8"/>
    </row>
    <row r="31" s="4" customFormat="1" ht="64" customHeight="1" spans="1:8">
      <c r="A31" s="41">
        <v>1217</v>
      </c>
      <c r="B31" s="42" t="s">
        <v>17</v>
      </c>
      <c r="C31" s="43" t="s">
        <v>18</v>
      </c>
      <c r="D31" s="44" t="s">
        <v>37</v>
      </c>
      <c r="E31" s="43">
        <v>2009</v>
      </c>
      <c r="F31" s="45">
        <f>21*5.25/1000</f>
        <v>0.11025</v>
      </c>
      <c r="G31" s="46" t="s">
        <v>38</v>
      </c>
      <c r="H31" s="8"/>
    </row>
    <row r="32" s="4" customFormat="1" ht="63" spans="1:8">
      <c r="A32" s="41">
        <v>1218</v>
      </c>
      <c r="B32" s="42" t="s">
        <v>17</v>
      </c>
      <c r="C32" s="43" t="s">
        <v>18</v>
      </c>
      <c r="D32" s="44" t="s">
        <v>39</v>
      </c>
      <c r="E32" s="43">
        <v>2009</v>
      </c>
      <c r="F32" s="45">
        <f>21*7.07/1000</f>
        <v>0.14847</v>
      </c>
      <c r="G32" s="46" t="s">
        <v>40</v>
      </c>
      <c r="H32" s="8"/>
    </row>
    <row r="33" s="4" customFormat="1" ht="47.25" spans="1:8">
      <c r="A33" s="41">
        <v>1219</v>
      </c>
      <c r="B33" s="42" t="s">
        <v>17</v>
      </c>
      <c r="C33" s="43" t="s">
        <v>18</v>
      </c>
      <c r="D33" s="44" t="s">
        <v>41</v>
      </c>
      <c r="E33" s="43">
        <v>2009</v>
      </c>
      <c r="F33" s="45">
        <f>23*7.07/1000</f>
        <v>0.16261</v>
      </c>
      <c r="G33" s="46" t="s">
        <v>42</v>
      </c>
      <c r="H33" s="8"/>
    </row>
    <row r="34" s="4" customFormat="1" ht="47.25" spans="1:8">
      <c r="A34" s="41">
        <v>1220</v>
      </c>
      <c r="B34" s="42" t="s">
        <v>17</v>
      </c>
      <c r="C34" s="43" t="s">
        <v>18</v>
      </c>
      <c r="D34" s="44" t="s">
        <v>43</v>
      </c>
      <c r="E34" s="43">
        <v>2009</v>
      </c>
      <c r="F34" s="45">
        <f>25*41.31/1000</f>
        <v>1.03275</v>
      </c>
      <c r="G34" s="46" t="s">
        <v>44</v>
      </c>
      <c r="H34" s="8"/>
    </row>
    <row r="35" s="4" customFormat="1" ht="47.25" spans="1:8">
      <c r="A35" s="41">
        <v>1221</v>
      </c>
      <c r="B35" s="42" t="s">
        <v>17</v>
      </c>
      <c r="C35" s="43" t="s">
        <v>18</v>
      </c>
      <c r="D35" s="44" t="s">
        <v>45</v>
      </c>
      <c r="E35" s="43">
        <v>2009</v>
      </c>
      <c r="F35" s="45">
        <f>25*41.31/1000</f>
        <v>1.03275</v>
      </c>
      <c r="G35" s="46" t="s">
        <v>46</v>
      </c>
      <c r="H35" s="8"/>
    </row>
    <row r="36" s="4" customFormat="1" ht="47.25" spans="1:8">
      <c r="A36" s="41">
        <v>1222</v>
      </c>
      <c r="B36" s="42" t="s">
        <v>17</v>
      </c>
      <c r="C36" s="43" t="s">
        <v>18</v>
      </c>
      <c r="D36" s="44" t="s">
        <v>47</v>
      </c>
      <c r="E36" s="43">
        <v>2009</v>
      </c>
      <c r="F36" s="45">
        <f>28*5.25/1000</f>
        <v>0.147</v>
      </c>
      <c r="G36" s="46" t="s">
        <v>48</v>
      </c>
      <c r="H36" s="8"/>
    </row>
    <row r="37" s="4" customFormat="1" ht="68" customHeight="1" spans="1:8">
      <c r="A37" s="41">
        <v>1223</v>
      </c>
      <c r="B37" s="42" t="s">
        <v>17</v>
      </c>
      <c r="C37" s="43" t="s">
        <v>18</v>
      </c>
      <c r="D37" s="44" t="s">
        <v>49</v>
      </c>
      <c r="E37" s="43">
        <v>2009</v>
      </c>
      <c r="F37" s="45">
        <f>25*7.07/1000</f>
        <v>0.17675</v>
      </c>
      <c r="G37" s="46" t="s">
        <v>50</v>
      </c>
      <c r="H37" s="8"/>
    </row>
    <row r="38" s="4" customFormat="1" ht="63" spans="1:8">
      <c r="A38" s="41">
        <v>1224</v>
      </c>
      <c r="B38" s="42" t="s">
        <v>17</v>
      </c>
      <c r="C38" s="43" t="s">
        <v>18</v>
      </c>
      <c r="D38" s="44" t="s">
        <v>51</v>
      </c>
      <c r="E38" s="43">
        <v>2009</v>
      </c>
      <c r="F38" s="45">
        <f>25*7.07/1000</f>
        <v>0.17675</v>
      </c>
      <c r="G38" s="46" t="s">
        <v>52</v>
      </c>
      <c r="H38" s="8"/>
    </row>
    <row r="39" s="4" customFormat="1" ht="64" customHeight="1" spans="1:8">
      <c r="A39" s="41">
        <v>1225</v>
      </c>
      <c r="B39" s="42" t="s">
        <v>17</v>
      </c>
      <c r="C39" s="43" t="s">
        <v>18</v>
      </c>
      <c r="D39" s="44" t="s">
        <v>53</v>
      </c>
      <c r="E39" s="43">
        <v>2009</v>
      </c>
      <c r="F39" s="45">
        <f>33*131.01/1000</f>
        <v>4.32333</v>
      </c>
      <c r="G39" s="46" t="s">
        <v>54</v>
      </c>
      <c r="H39" s="8"/>
    </row>
    <row r="40" s="4" customFormat="1" ht="63" spans="1:8">
      <c r="A40" s="41">
        <v>1226</v>
      </c>
      <c r="B40" s="42" t="s">
        <v>17</v>
      </c>
      <c r="C40" s="43" t="s">
        <v>18</v>
      </c>
      <c r="D40" s="44" t="s">
        <v>55</v>
      </c>
      <c r="E40" s="43">
        <v>2009</v>
      </c>
      <c r="F40" s="45">
        <f>27*131.01/1000</f>
        <v>3.53727</v>
      </c>
      <c r="G40" s="46" t="s">
        <v>56</v>
      </c>
      <c r="H40" s="8"/>
    </row>
    <row r="41" s="4" customFormat="1" ht="63" spans="1:8">
      <c r="A41" s="41">
        <v>1227</v>
      </c>
      <c r="B41" s="42" t="s">
        <v>17</v>
      </c>
      <c r="C41" s="43" t="s">
        <v>18</v>
      </c>
      <c r="D41" s="44" t="s">
        <v>57</v>
      </c>
      <c r="E41" s="43">
        <v>2009</v>
      </c>
      <c r="F41" s="45">
        <f>37*5.25/1000</f>
        <v>0.19425</v>
      </c>
      <c r="G41" s="46" t="s">
        <v>58</v>
      </c>
      <c r="H41" s="8"/>
    </row>
    <row r="42" s="4" customFormat="1" ht="63" spans="1:8">
      <c r="A42" s="41">
        <v>1228</v>
      </c>
      <c r="B42" s="42" t="s">
        <v>17</v>
      </c>
      <c r="C42" s="43" t="s">
        <v>18</v>
      </c>
      <c r="D42" s="44" t="s">
        <v>59</v>
      </c>
      <c r="E42" s="43">
        <v>2024</v>
      </c>
      <c r="F42" s="45">
        <f>79*21.21/1000</f>
        <v>1.67559</v>
      </c>
      <c r="G42" s="46" t="s">
        <v>60</v>
      </c>
      <c r="H42" s="8"/>
    </row>
    <row r="43" s="4" customFormat="1" ht="66" customHeight="1" spans="1:8">
      <c r="A43" s="41">
        <v>1229</v>
      </c>
      <c r="B43" s="42" t="s">
        <v>17</v>
      </c>
      <c r="C43" s="43" t="s">
        <v>18</v>
      </c>
      <c r="D43" s="44" t="s">
        <v>61</v>
      </c>
      <c r="E43" s="43">
        <v>2024</v>
      </c>
      <c r="F43" s="45">
        <f>100*21.21/1000</f>
        <v>2.121</v>
      </c>
      <c r="G43" s="46" t="s">
        <v>62</v>
      </c>
      <c r="H43" s="8"/>
    </row>
    <row r="44" s="4" customFormat="1" ht="63" spans="1:8">
      <c r="A44" s="41">
        <v>1230</v>
      </c>
      <c r="B44" s="42" t="s">
        <v>17</v>
      </c>
      <c r="C44" s="43" t="s">
        <v>18</v>
      </c>
      <c r="D44" s="44" t="s">
        <v>63</v>
      </c>
      <c r="E44" s="43">
        <v>2024</v>
      </c>
      <c r="F44" s="45">
        <f>50*21.21/1000</f>
        <v>1.0605</v>
      </c>
      <c r="G44" s="46" t="s">
        <v>64</v>
      </c>
      <c r="H44" s="8"/>
    </row>
    <row r="45" s="4" customFormat="1" ht="63" spans="1:8">
      <c r="A45" s="41">
        <v>1231</v>
      </c>
      <c r="B45" s="42" t="s">
        <v>17</v>
      </c>
      <c r="C45" s="43" t="s">
        <v>18</v>
      </c>
      <c r="D45" s="44" t="s">
        <v>65</v>
      </c>
      <c r="E45" s="43">
        <v>2024</v>
      </c>
      <c r="F45" s="45">
        <f>50*21.21/1000</f>
        <v>1.0605</v>
      </c>
      <c r="G45" s="46" t="s">
        <v>66</v>
      </c>
      <c r="H45" s="8"/>
    </row>
    <row r="46" s="4" customFormat="1" ht="63" spans="1:8">
      <c r="A46" s="41">
        <v>1232</v>
      </c>
      <c r="B46" s="42" t="s">
        <v>17</v>
      </c>
      <c r="C46" s="43" t="s">
        <v>18</v>
      </c>
      <c r="D46" s="44" t="s">
        <v>67</v>
      </c>
      <c r="E46" s="43">
        <v>2024</v>
      </c>
      <c r="F46" s="45">
        <f>35*5.25/1000</f>
        <v>0.18375</v>
      </c>
      <c r="G46" s="46" t="s">
        <v>68</v>
      </c>
      <c r="H46" s="8"/>
    </row>
    <row r="47" s="4" customFormat="1" ht="63" spans="1:8">
      <c r="A47" s="41">
        <v>1233</v>
      </c>
      <c r="B47" s="42" t="s">
        <v>17</v>
      </c>
      <c r="C47" s="43" t="s">
        <v>18</v>
      </c>
      <c r="D47" s="44" t="s">
        <v>69</v>
      </c>
      <c r="E47" s="43">
        <v>2024</v>
      </c>
      <c r="F47" s="45">
        <f>21*131.01/1000</f>
        <v>2.75121</v>
      </c>
      <c r="G47" s="46" t="s">
        <v>70</v>
      </c>
      <c r="H47" s="8"/>
    </row>
    <row r="48" s="4" customFormat="1" ht="63" spans="1:8">
      <c r="A48" s="41">
        <v>1234</v>
      </c>
      <c r="B48" s="48" t="s">
        <v>17</v>
      </c>
      <c r="C48" s="43" t="s">
        <v>18</v>
      </c>
      <c r="D48" s="44" t="s">
        <v>71</v>
      </c>
      <c r="E48" s="43">
        <v>2024</v>
      </c>
      <c r="F48" s="45">
        <f>24*5.25/1000</f>
        <v>0.126</v>
      </c>
      <c r="G48" s="46" t="s">
        <v>72</v>
      </c>
      <c r="H48" s="8"/>
    </row>
    <row r="49" s="4" customFormat="1" ht="47.25" spans="1:8">
      <c r="A49" s="41">
        <v>1235</v>
      </c>
      <c r="B49" s="42" t="s">
        <v>17</v>
      </c>
      <c r="C49" s="43" t="s">
        <v>18</v>
      </c>
      <c r="D49" s="44" t="s">
        <v>73</v>
      </c>
      <c r="E49" s="43">
        <v>2024</v>
      </c>
      <c r="F49" s="45">
        <f>19*69.31/1000</f>
        <v>1.31689</v>
      </c>
      <c r="G49" s="46" t="s">
        <v>74</v>
      </c>
      <c r="H49" s="8"/>
    </row>
    <row r="50" s="4" customFormat="1" ht="63" spans="1:8">
      <c r="A50" s="41">
        <v>1236</v>
      </c>
      <c r="B50" s="42" t="s">
        <v>17</v>
      </c>
      <c r="C50" s="43" t="s">
        <v>18</v>
      </c>
      <c r="D50" s="44" t="s">
        <v>75</v>
      </c>
      <c r="E50" s="43">
        <v>2024</v>
      </c>
      <c r="F50" s="45">
        <f>24*131.01/1000</f>
        <v>3.14424</v>
      </c>
      <c r="G50" s="46" t="s">
        <v>76</v>
      </c>
      <c r="H50" s="8"/>
    </row>
    <row r="51" s="4" customFormat="1" ht="63" spans="1:8">
      <c r="A51" s="41">
        <v>1237</v>
      </c>
      <c r="B51" s="42" t="s">
        <v>17</v>
      </c>
      <c r="C51" s="43" t="s">
        <v>18</v>
      </c>
      <c r="D51" s="44" t="s">
        <v>77</v>
      </c>
      <c r="E51" s="43">
        <v>2024</v>
      </c>
      <c r="F51" s="45">
        <f>17*131.01/1000</f>
        <v>2.22717</v>
      </c>
      <c r="G51" s="46" t="s">
        <v>78</v>
      </c>
      <c r="H51" s="8"/>
    </row>
    <row r="52" s="4" customFormat="1" ht="63" spans="1:8">
      <c r="A52" s="41">
        <v>1238</v>
      </c>
      <c r="B52" s="42" t="s">
        <v>17</v>
      </c>
      <c r="C52" s="43" t="s">
        <v>18</v>
      </c>
      <c r="D52" s="44" t="s">
        <v>79</v>
      </c>
      <c r="E52" s="43">
        <v>2024</v>
      </c>
      <c r="F52" s="45">
        <f>30*69.31/1000</f>
        <v>2.0793</v>
      </c>
      <c r="G52" s="46" t="s">
        <v>80</v>
      </c>
      <c r="H52" s="8"/>
    </row>
    <row r="53" s="4" customFormat="1" ht="79" customHeight="1" spans="1:8">
      <c r="A53" s="41">
        <v>1239</v>
      </c>
      <c r="B53" s="42" t="s">
        <v>17</v>
      </c>
      <c r="C53" s="43" t="s">
        <v>18</v>
      </c>
      <c r="D53" s="44" t="s">
        <v>81</v>
      </c>
      <c r="E53" s="43">
        <v>2024</v>
      </c>
      <c r="F53" s="45">
        <f>25*5.25/1000</f>
        <v>0.13125</v>
      </c>
      <c r="G53" s="46" t="s">
        <v>82</v>
      </c>
      <c r="H53" s="8"/>
    </row>
    <row r="54" s="5" customFormat="1" ht="16.5" spans="1:8">
      <c r="A54" s="49"/>
      <c r="B54" s="50"/>
      <c r="C54" s="51"/>
      <c r="D54" s="52" t="s">
        <v>83</v>
      </c>
      <c r="E54" s="51"/>
      <c r="F54" s="53">
        <f>SUM(F22:F53)</f>
        <v>170.17723</v>
      </c>
      <c r="G54" s="54"/>
      <c r="H54" s="55"/>
    </row>
    <row r="55" s="6" customFormat="1" spans="1:8">
      <c r="A55" s="56"/>
      <c r="B55" s="5"/>
      <c r="C55" s="5"/>
      <c r="D55" s="12"/>
      <c r="F55" s="57"/>
      <c r="G55" s="5"/>
      <c r="H55" s="12"/>
    </row>
    <row r="56" s="6" customFormat="1" spans="1:8">
      <c r="A56" s="58" t="s">
        <v>84</v>
      </c>
      <c r="B56" s="58"/>
      <c r="C56" s="58"/>
      <c r="D56" s="58"/>
      <c r="E56" s="58"/>
      <c r="F56" s="58"/>
      <c r="G56" s="58"/>
      <c r="H56" s="12"/>
    </row>
    <row r="57" s="6" customFormat="1" spans="1:8">
      <c r="A57" s="58"/>
      <c r="B57" s="58"/>
      <c r="C57" s="58"/>
      <c r="D57" s="58"/>
      <c r="E57" s="58"/>
      <c r="F57" s="58"/>
      <c r="G57" s="58"/>
      <c r="H57" s="12"/>
    </row>
    <row r="58" s="6" customFormat="1" spans="1:8">
      <c r="A58" s="59"/>
      <c r="B58" s="5"/>
      <c r="C58" s="5"/>
      <c r="F58" s="57"/>
      <c r="G58" s="5"/>
      <c r="H58" s="12"/>
    </row>
    <row r="59" spans="4:6">
      <c r="D59" s="9" t="s">
        <v>85</v>
      </c>
      <c r="E59" s="9"/>
      <c r="F59" s="11"/>
    </row>
    <row r="60" spans="4:6">
      <c r="D60" s="12" t="s">
        <v>86</v>
      </c>
      <c r="E60" s="12"/>
      <c r="F60" s="60"/>
    </row>
    <row r="61" spans="4:6">
      <c r="D61" s="9" t="s">
        <v>87</v>
      </c>
      <c r="E61" s="9"/>
      <c r="F61" s="11"/>
    </row>
    <row r="62" spans="2:6">
      <c r="B62" s="1"/>
      <c r="C62" s="1"/>
      <c r="D62" s="9"/>
      <c r="E62" s="9"/>
      <c r="F62" s="11"/>
    </row>
    <row r="63" spans="2:6">
      <c r="B63" s="1"/>
      <c r="C63" s="1"/>
      <c r="D63" s="9"/>
      <c r="E63" s="9"/>
      <c r="F63" s="11"/>
    </row>
    <row r="64" spans="1:4">
      <c r="A64" s="9" t="s">
        <v>88</v>
      </c>
      <c r="B64" s="9"/>
      <c r="C64" s="9"/>
      <c r="D64" s="9"/>
    </row>
    <row r="65" spans="1:4">
      <c r="A65" s="61" t="s">
        <v>89</v>
      </c>
      <c r="B65" s="10"/>
      <c r="C65" s="10"/>
      <c r="D65" s="10"/>
    </row>
    <row r="66" spans="1:4">
      <c r="A66" s="61"/>
      <c r="B66" s="10"/>
      <c r="C66" s="10"/>
      <c r="D66" s="10"/>
    </row>
    <row r="67" spans="1:4">
      <c r="A67" s="61" t="s">
        <v>90</v>
      </c>
      <c r="B67" s="10"/>
      <c r="C67" s="10"/>
      <c r="D67" s="10"/>
    </row>
    <row r="68" spans="1:4">
      <c r="A68" s="61"/>
      <c r="B68" s="10"/>
      <c r="C68" s="10"/>
      <c r="D68" s="10"/>
    </row>
    <row r="69" spans="1:4">
      <c r="A69" s="61" t="s">
        <v>91</v>
      </c>
      <c r="B69" s="10"/>
      <c r="C69" s="10"/>
      <c r="D69" s="10"/>
    </row>
    <row r="70" spans="1:4">
      <c r="A70" s="61"/>
      <c r="B70" s="10"/>
      <c r="C70" s="10"/>
      <c r="D70" s="10"/>
    </row>
    <row r="71" spans="1:4">
      <c r="A71" s="62" t="s">
        <v>92</v>
      </c>
      <c r="B71" s="10"/>
      <c r="C71" s="10"/>
      <c r="D71" s="10"/>
    </row>
    <row r="72" spans="1:4">
      <c r="A72" s="62"/>
      <c r="B72" s="10"/>
      <c r="C72" s="10"/>
      <c r="D72" s="63"/>
    </row>
    <row r="73" spans="4:4">
      <c r="D73" s="55" t="s">
        <v>93</v>
      </c>
    </row>
    <row r="74" spans="2:4">
      <c r="B74" s="1"/>
      <c r="C74" s="1"/>
      <c r="D74" s="12"/>
    </row>
    <row r="75" spans="1:4">
      <c r="A75" s="62" t="s">
        <v>94</v>
      </c>
      <c r="B75" s="64"/>
      <c r="C75" s="64"/>
      <c r="D75" s="64"/>
    </row>
    <row r="76" spans="1:4">
      <c r="A76" s="64"/>
      <c r="B76" s="64"/>
      <c r="C76" s="64"/>
      <c r="D76" s="64"/>
    </row>
    <row r="77" spans="1:6">
      <c r="A77" s="65" t="s">
        <v>95</v>
      </c>
      <c r="B77" s="65"/>
      <c r="C77" s="65"/>
      <c r="D77" s="66" t="s">
        <v>96</v>
      </c>
      <c r="F77" s="67"/>
    </row>
    <row r="78" spans="1:4">
      <c r="A78" s="68"/>
      <c r="B78" s="64"/>
      <c r="C78" s="64"/>
      <c r="D78" s="64"/>
    </row>
    <row r="79" spans="1:4">
      <c r="A79" s="61" t="s">
        <v>97</v>
      </c>
      <c r="B79" s="10"/>
      <c r="C79" s="10"/>
      <c r="D79" s="10"/>
    </row>
    <row r="80" spans="1:7">
      <c r="A80" s="61"/>
      <c r="B80" s="10"/>
      <c r="C80" s="10"/>
      <c r="D80" s="61" t="s">
        <v>98</v>
      </c>
      <c r="E80" s="10"/>
      <c r="F80" s="10"/>
      <c r="G80" s="10"/>
    </row>
    <row r="81" spans="2:4">
      <c r="B81" s="9" t="s">
        <v>99</v>
      </c>
      <c r="C81" s="9"/>
      <c r="D81" s="9"/>
    </row>
    <row r="82" spans="1:4">
      <c r="A82" s="10"/>
      <c r="B82" s="10"/>
      <c r="C82" s="10"/>
      <c r="D82" s="10"/>
    </row>
    <row r="83" spans="2:4">
      <c r="B83" s="4" t="s">
        <v>100</v>
      </c>
      <c r="D83" s="5"/>
    </row>
    <row r="84" spans="2:2">
      <c r="B84" s="4" t="s">
        <v>101</v>
      </c>
    </row>
    <row r="85" spans="4:4">
      <c r="D85" s="4" t="s">
        <v>102</v>
      </c>
    </row>
  </sheetData>
  <mergeCells count="28">
    <mergeCell ref="A3:D3"/>
    <mergeCell ref="E3:G3"/>
    <mergeCell ref="A4:D4"/>
    <mergeCell ref="E4:G4"/>
    <mergeCell ref="A5:D5"/>
    <mergeCell ref="E5:G5"/>
    <mergeCell ref="A10:G10"/>
    <mergeCell ref="B13:G13"/>
    <mergeCell ref="F14:G14"/>
    <mergeCell ref="D59:F59"/>
    <mergeCell ref="D60:F60"/>
    <mergeCell ref="D61:F61"/>
    <mergeCell ref="A64:D64"/>
    <mergeCell ref="A65:D65"/>
    <mergeCell ref="A67:D67"/>
    <mergeCell ref="A69:D69"/>
    <mergeCell ref="A71:D71"/>
    <mergeCell ref="A75:D75"/>
    <mergeCell ref="A77:C77"/>
    <mergeCell ref="A79:D79"/>
    <mergeCell ref="D80:G80"/>
    <mergeCell ref="B81:D81"/>
    <mergeCell ref="A18:A20"/>
    <mergeCell ref="C18:C20"/>
    <mergeCell ref="D18:D20"/>
    <mergeCell ref="E18:E20"/>
    <mergeCell ref="F18:F20"/>
    <mergeCell ref="A56:G57"/>
  </mergeCells>
  <pageMargins left="0.751388888888889" right="0.751388888888889" top="0.472222222222222" bottom="0.472222222222222" header="0.5" footer="0.5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B42-106</dc:creator>
  <cp:lastModifiedBy>User</cp:lastModifiedBy>
  <dcterms:created xsi:type="dcterms:W3CDTF">2020-09-15T08:32:00Z</dcterms:created>
  <dcterms:modified xsi:type="dcterms:W3CDTF">2024-07-23T07:57:03Z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1033-12.2.0.17153</vt:lpwstr>
  </property>
  <property fmtid="{D5CDD505-2E9C-101B-9397-08002B2CF9AE}" pid="3" name="ICV">
    <vt:lpwstr>581276C4AEE8474CA25BE93A2D0DBC94_13</vt:lpwstr>
  </property>
</Properties>
</file>